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mtt10258\Downloads\ERF 2026\KLAT TAT muutmine\14.04.2026\"/>
    </mc:Choice>
  </mc:AlternateContent>
  <xr:revisionPtr revIDLastSave="0" documentId="13_ncr:1_{838B35DB-8B59-4109-B694-5533F92A2254}" xr6:coauthVersionLast="47" xr6:coauthVersionMax="47" xr10:uidLastSave="{00000000-0000-0000-0000-000000000000}"/>
  <bookViews>
    <workbookView xWindow="-41388" yWindow="-1248" windowWidth="41496" windowHeight="16776" xr2:uid="{3DB74B86-04BB-4373-AFDD-E32B163C21F8}"/>
  </bookViews>
  <sheets>
    <sheet name="vers3" sheetId="1" r:id="rId1"/>
  </sheets>
  <definedNames>
    <definedName name="_Hlk182325522" localSheetId="0">vers3!$A$14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 s="1"/>
  <c r="H15" i="1"/>
  <c r="F24" i="1" s="1"/>
  <c r="K15" i="1"/>
  <c r="H24" i="1" s="1"/>
  <c r="B15" i="1"/>
  <c r="B16" i="1"/>
  <c r="N14" i="1"/>
  <c r="M14" i="1"/>
  <c r="L14" i="1"/>
  <c r="I14" i="1"/>
  <c r="G14" i="1"/>
  <c r="F14" i="1"/>
  <c r="D14" i="1"/>
  <c r="N13" i="1"/>
  <c r="M13" i="1"/>
  <c r="L13" i="1"/>
  <c r="J13" i="1"/>
  <c r="I13" i="1"/>
  <c r="G13" i="1"/>
  <c r="F13" i="1"/>
  <c r="D13" i="1"/>
  <c r="C13" i="1"/>
  <c r="C15" i="1" s="1"/>
  <c r="J15" i="1" l="1"/>
  <c r="J16" i="1" s="1"/>
  <c r="F15" i="1"/>
  <c r="F16" i="1" s="1"/>
  <c r="G15" i="1"/>
  <c r="D26" i="1" s="1"/>
  <c r="I15" i="1"/>
  <c r="I16" i="1" s="1"/>
  <c r="D15" i="1"/>
  <c r="B26" i="1" s="1"/>
  <c r="L15" i="1"/>
  <c r="M15" i="1"/>
  <c r="H26" i="1" s="1"/>
  <c r="I26" i="1" s="1"/>
  <c r="L16" i="1"/>
  <c r="B25" i="1"/>
  <c r="H16" i="1"/>
  <c r="B24" i="1"/>
  <c r="D25" i="1"/>
  <c r="N15" i="1"/>
  <c r="D24" i="1"/>
  <c r="K16" i="1"/>
  <c r="D16" i="1" l="1"/>
  <c r="M16" i="1"/>
  <c r="J24" i="1"/>
  <c r="F25" i="1"/>
  <c r="G25" i="1" s="1"/>
  <c r="E26" i="1"/>
  <c r="F26" i="1"/>
  <c r="G26" i="1" s="1"/>
  <c r="C25" i="1"/>
  <c r="C16" i="1"/>
  <c r="G16" i="1"/>
  <c r="H25" i="1"/>
  <c r="I25" i="1" s="1"/>
  <c r="C26" i="1"/>
  <c r="N16" i="1"/>
  <c r="B17" i="1" s="1"/>
  <c r="E25" i="1"/>
  <c r="J26" i="1" l="1"/>
  <c r="K26" i="1" s="1"/>
  <c r="J25" i="1"/>
  <c r="K25" i="1" s="1"/>
</calcChain>
</file>

<file path=xl/sharedStrings.xml><?xml version="1.0" encoding="utf-8"?>
<sst xmlns="http://schemas.openxmlformats.org/spreadsheetml/2006/main" count="44" uniqueCount="24">
  <si>
    <t>Terviseministri .......2023 käskkirjaga nr .....</t>
  </si>
  <si>
    <t xml:space="preserve">Lisa </t>
  </si>
  <si>
    <t>TAT abikõlblikkuse periood: 01.03.2025–31.08.2029</t>
  </si>
  <si>
    <t>TAT nimi: Peremajade rajamine ja olemasolevate ruumide kohandamine ööpäevaringsete teenuste osutamiseks suure abivajaduse ja kompleksprobleemidega lastele</t>
  </si>
  <si>
    <t>Toetuse elluviija: AS Hoolekandeteenused</t>
  </si>
  <si>
    <t>Projekti maksumus: 6 000 000 €</t>
  </si>
  <si>
    <t>Aasta</t>
  </si>
  <si>
    <t>TAT tegevus</t>
  </si>
  <si>
    <t>Abikõblik kulu</t>
  </si>
  <si>
    <t>ERF toetuse summa (70%)</t>
  </si>
  <si>
    <t>RKF (30%)</t>
  </si>
  <si>
    <t>KOKKU</t>
  </si>
  <si>
    <t>Tervishoiuteenustega integreeritud teenusekohtade rajamine Maarjamaa Hariduskolleegiumi Emajõe üksusesse Kaagveres</t>
  </si>
  <si>
    <r>
      <t>Projektijuhtimine (</t>
    </r>
    <r>
      <rPr>
        <b/>
        <i/>
        <sz val="8"/>
        <color theme="1"/>
        <rFont val="Arial"/>
        <family val="2"/>
        <charset val="186"/>
      </rPr>
      <t>ca</t>
    </r>
    <r>
      <rPr>
        <b/>
        <sz val="8"/>
        <color theme="1"/>
        <rFont val="Arial"/>
        <family val="2"/>
        <charset val="186"/>
      </rPr>
      <t xml:space="preserve"> 3 %)</t>
    </r>
  </si>
  <si>
    <t>Kulu kokku 2025–2029</t>
  </si>
  <si>
    <t>Projekti finantsplaan</t>
  </si>
  <si>
    <t>Summa</t>
  </si>
  <si>
    <t>Osakaal</t>
  </si>
  <si>
    <t>sh ERFi osalus (70%)</t>
  </si>
  <si>
    <t>sh riiklik kaasfinantseering (30%)</t>
  </si>
  <si>
    <t>Sotsiaalministri käskkirja „Sotsiaalkaitseministri
17.03.2025 käskkirjaga nr 28 kinnitatud
toetuse andmise tingimuste
„Peremajade rajamine ja olemasolevate ruumide kohandamine ööpäevaringsete teenuste osutamiseks suure abivajaduse ja 
kompleksprobleemidega lastele“ muutmine</t>
  </si>
  <si>
    <t>TAT finantsplaan ja eelarve tegevuste ning kulukohtade kaupa</t>
  </si>
  <si>
    <r>
      <t xml:space="preserve">ERFi sekkumise  21.4.1.21 </t>
    </r>
    <r>
      <rPr>
        <b/>
        <sz val="8"/>
        <rFont val="Aptos Narrow"/>
        <family val="2"/>
      </rPr>
      <t>„</t>
    </r>
    <r>
      <rPr>
        <b/>
        <sz val="8"/>
        <rFont val="Arial"/>
        <family val="2"/>
        <charset val="186"/>
      </rPr>
      <t>Peremajade rajamine ja olemasolevate ruumide kohandamine ööpäevaringsete teenuste osutamiseks suure abivajaduse ja kompleksprobleemidega lastele</t>
    </r>
    <r>
      <rPr>
        <b/>
        <sz val="8"/>
        <rFont val="Aptos Narrow"/>
        <family val="2"/>
      </rPr>
      <t>“</t>
    </r>
    <r>
      <rPr>
        <b/>
        <sz val="8"/>
        <rFont val="Arial"/>
        <family val="2"/>
        <charset val="186"/>
      </rPr>
      <t xml:space="preserve"> üksuste rajamise jaotus aastate kaupa</t>
    </r>
  </si>
  <si>
    <t>KLA teenuseüksuste rajamine Tallinnasse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</si>
</sst>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8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b/>
      <sz val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3" fontId="2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justify" vertical="center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3" fillId="0" borderId="0" xfId="0" applyFont="1"/>
    <xf numFmtId="164" fontId="5" fillId="0" borderId="0" xfId="0" applyNumberFormat="1" applyFont="1" applyAlignment="1">
      <alignment wrapText="1"/>
    </xf>
    <xf numFmtId="0" fontId="3" fillId="0" borderId="0" xfId="0" applyFont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justify" vertical="center"/>
    </xf>
    <xf numFmtId="3" fontId="10" fillId="0" borderId="1" xfId="0" applyNumberFormat="1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10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4" fontId="10" fillId="0" borderId="1" xfId="0" applyNumberFormat="1" applyFont="1" applyBorder="1"/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right" vertical="top" wrapText="1"/>
    </xf>
    <xf numFmtId="0" fontId="9" fillId="0" borderId="2" xfId="0" applyFont="1" applyBorder="1"/>
    <xf numFmtId="0" fontId="13" fillId="0" borderId="1" xfId="0" applyFont="1" applyBorder="1" applyAlignment="1">
      <alignment horizontal="left" vertical="center" wrapText="1"/>
    </xf>
    <xf numFmtId="9" fontId="10" fillId="0" borderId="1" xfId="1" applyFont="1" applyBorder="1"/>
    <xf numFmtId="0" fontId="14" fillId="0" borderId="1" xfId="0" applyFont="1" applyBorder="1" applyAlignment="1">
      <alignment horizontal="left" vertical="center" wrapText="1"/>
    </xf>
    <xf numFmtId="9" fontId="10" fillId="0" borderId="1" xfId="0" applyNumberFormat="1" applyFont="1" applyBorder="1"/>
    <xf numFmtId="164" fontId="9" fillId="0" borderId="0" xfId="0" applyNumberFormat="1" applyFont="1"/>
    <xf numFmtId="164" fontId="9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4" fontId="5" fillId="0" borderId="0" xfId="0" applyNumberFormat="1" applyFont="1"/>
    <xf numFmtId="9" fontId="5" fillId="0" borderId="0" xfId="0" applyNumberFormat="1" applyFont="1"/>
    <xf numFmtId="164" fontId="5" fillId="0" borderId="0" xfId="0" applyNumberFormat="1" applyFont="1"/>
    <xf numFmtId="9" fontId="5" fillId="0" borderId="0" xfId="1" applyFont="1" applyFill="1" applyBorder="1"/>
    <xf numFmtId="0" fontId="13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center"/>
    </xf>
  </cellXfs>
  <cellStyles count="3">
    <cellStyle name="Normaallaad" xfId="0" builtinId="0"/>
    <cellStyle name="Normaallaad 2" xfId="2" xr:uid="{D46BCF09-2FC2-4220-9887-A36E15FDC1C0}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F2D8-8418-4AC2-9C2E-CF0644FD5CB9}">
  <dimension ref="A1:R48"/>
  <sheetViews>
    <sheetView tabSelected="1" topLeftCell="A2" zoomScale="145" zoomScaleNormal="145" workbookViewId="0">
      <pane xSplit="1" ySplit="1" topLeftCell="E6" activePane="bottomRight" state="frozen"/>
      <selection pane="topRight" activeCell="C2" sqref="C2"/>
      <selection pane="bottomLeft" activeCell="A12" sqref="A12"/>
      <selection pane="bottomRight" activeCell="V26" sqref="V26"/>
    </sheetView>
  </sheetViews>
  <sheetFormatPr defaultColWidth="8.81640625" defaultRowHeight="10.5" x14ac:dyDescent="0.25"/>
  <cols>
    <col min="1" max="1" width="45.1796875" style="3" customWidth="1"/>
    <col min="2" max="9" width="9" style="3" customWidth="1"/>
    <col min="10" max="11" width="7.453125" style="3" customWidth="1"/>
    <col min="12" max="12" width="9.26953125" style="3" customWidth="1"/>
    <col min="13" max="13" width="10.54296875" style="3" customWidth="1"/>
    <col min="14" max="14" width="14.36328125" style="3" customWidth="1"/>
    <col min="15" max="15" width="9.81640625" style="3" customWidth="1"/>
    <col min="16" max="16" width="8.1796875" style="3" bestFit="1" customWidth="1"/>
    <col min="17" max="17" width="8.81640625" style="3"/>
    <col min="18" max="18" width="9.54296875" style="3" bestFit="1" customWidth="1"/>
    <col min="19" max="16384" width="8.81640625" style="3"/>
  </cols>
  <sheetData>
    <row r="1" spans="1:16" ht="47.5" customHeight="1" x14ac:dyDescent="0.25">
      <c r="A1" s="1"/>
      <c r="B1" s="2"/>
      <c r="C1" s="2"/>
      <c r="D1" s="2" t="s">
        <v>0</v>
      </c>
      <c r="E1" s="2"/>
    </row>
    <row r="2" spans="1:16" hidden="1" x14ac:dyDescent="0.25">
      <c r="A2" s="4"/>
      <c r="B2" s="5"/>
      <c r="C2" s="4"/>
      <c r="D2" s="4"/>
      <c r="E2" s="4"/>
      <c r="F2" s="5"/>
      <c r="G2" s="4"/>
      <c r="H2" s="4"/>
      <c r="I2" s="4"/>
      <c r="J2" s="5"/>
      <c r="K2" s="4"/>
      <c r="L2" s="4"/>
      <c r="M2" s="4"/>
      <c r="N2" s="5"/>
      <c r="O2" s="4"/>
      <c r="P2" s="6"/>
    </row>
    <row r="3" spans="1:16" s="6" customFormat="1" ht="72.650000000000006" customHeight="1" x14ac:dyDescent="0.25">
      <c r="A3" s="7"/>
      <c r="B3" s="8"/>
      <c r="C3" s="9"/>
      <c r="D3" s="9"/>
      <c r="E3" s="9"/>
      <c r="F3" s="9"/>
      <c r="G3" s="56" t="s">
        <v>20</v>
      </c>
      <c r="H3" s="56"/>
      <c r="I3" s="56"/>
      <c r="J3" s="56"/>
      <c r="K3" s="56"/>
      <c r="L3" s="9"/>
      <c r="M3" s="9"/>
      <c r="N3" s="9"/>
      <c r="O3" s="9"/>
      <c r="P3" s="10"/>
    </row>
    <row r="4" spans="1:16" x14ac:dyDescent="0.25">
      <c r="A4" s="11" t="s">
        <v>21</v>
      </c>
      <c r="B4" s="12"/>
      <c r="H4" s="11"/>
      <c r="I4" s="12"/>
      <c r="J4" s="13"/>
      <c r="K4" s="2" t="s">
        <v>1</v>
      </c>
      <c r="L4" s="10"/>
      <c r="M4" s="9"/>
      <c r="N4" s="9"/>
      <c r="O4" s="9"/>
      <c r="P4" s="10"/>
    </row>
    <row r="5" spans="1:16" x14ac:dyDescent="0.25">
      <c r="A5" s="11"/>
      <c r="B5" s="12"/>
      <c r="H5" s="11"/>
      <c r="I5" s="12"/>
      <c r="J5" s="13"/>
      <c r="K5" s="13"/>
      <c r="L5" s="10"/>
      <c r="M5" s="9"/>
      <c r="N5" s="9"/>
      <c r="O5" s="9"/>
      <c r="P5" s="10"/>
    </row>
    <row r="6" spans="1:16" x14ac:dyDescent="0.25">
      <c r="A6" s="15" t="s">
        <v>2</v>
      </c>
      <c r="B6" s="14"/>
      <c r="H6" s="15"/>
      <c r="I6" s="14"/>
      <c r="L6" s="10"/>
      <c r="M6" s="9"/>
      <c r="N6" s="9"/>
      <c r="O6" s="9"/>
      <c r="P6" s="10"/>
    </row>
    <row r="7" spans="1:16" ht="12.65" customHeight="1" x14ac:dyDescent="0.25">
      <c r="A7" s="15" t="s">
        <v>3</v>
      </c>
      <c r="B7" s="14"/>
      <c r="H7" s="15"/>
      <c r="I7" s="14"/>
      <c r="L7" s="10"/>
      <c r="M7" s="16"/>
      <c r="N7" s="16"/>
      <c r="O7" s="16"/>
    </row>
    <row r="8" spans="1:16" x14ac:dyDescent="0.25">
      <c r="A8" s="17" t="s">
        <v>4</v>
      </c>
      <c r="B8" s="14"/>
      <c r="H8" s="17"/>
      <c r="I8" s="14"/>
      <c r="L8" s="9"/>
      <c r="M8" s="9"/>
      <c r="N8" s="9"/>
      <c r="O8" s="9"/>
      <c r="P8" s="10"/>
    </row>
    <row r="9" spans="1:16" x14ac:dyDescent="0.25">
      <c r="A9" s="3" t="s">
        <v>5</v>
      </c>
      <c r="L9" s="9"/>
      <c r="M9" s="9"/>
      <c r="N9" s="9"/>
      <c r="O9" s="9"/>
      <c r="P9" s="10"/>
    </row>
    <row r="10" spans="1:16" x14ac:dyDescent="0.25">
      <c r="L10" s="10"/>
      <c r="M10" s="9"/>
      <c r="N10" s="9"/>
      <c r="O10" s="9"/>
      <c r="P10" s="10"/>
    </row>
    <row r="11" spans="1:16" ht="14.75" customHeight="1" x14ac:dyDescent="0.3">
      <c r="A11" s="18" t="s">
        <v>6</v>
      </c>
      <c r="B11" s="54">
        <v>2026</v>
      </c>
      <c r="C11" s="57"/>
      <c r="D11" s="57"/>
      <c r="E11" s="54">
        <v>2027</v>
      </c>
      <c r="F11" s="57"/>
      <c r="G11" s="57"/>
      <c r="H11" s="54">
        <v>2028</v>
      </c>
      <c r="I11" s="57"/>
      <c r="J11" s="57"/>
      <c r="K11" s="54">
        <v>2029</v>
      </c>
      <c r="L11" s="57"/>
      <c r="M11" s="57"/>
      <c r="N11" s="49" t="s">
        <v>11</v>
      </c>
    </row>
    <row r="12" spans="1:16" ht="42" x14ac:dyDescent="0.25">
      <c r="A12" s="18" t="s">
        <v>7</v>
      </c>
      <c r="B12" s="20" t="s">
        <v>8</v>
      </c>
      <c r="C12" s="21" t="s">
        <v>9</v>
      </c>
      <c r="D12" s="19" t="s">
        <v>10</v>
      </c>
      <c r="E12" s="20" t="s">
        <v>8</v>
      </c>
      <c r="F12" s="21" t="s">
        <v>9</v>
      </c>
      <c r="G12" s="19" t="s">
        <v>10</v>
      </c>
      <c r="H12" s="20" t="s">
        <v>8</v>
      </c>
      <c r="I12" s="21" t="s">
        <v>9</v>
      </c>
      <c r="J12" s="19" t="s">
        <v>10</v>
      </c>
      <c r="K12" s="20" t="s">
        <v>8</v>
      </c>
      <c r="L12" s="21" t="s">
        <v>9</v>
      </c>
      <c r="M12" s="19" t="s">
        <v>10</v>
      </c>
      <c r="N12" s="50"/>
    </row>
    <row r="13" spans="1:16" ht="20.25" customHeight="1" x14ac:dyDescent="0.25">
      <c r="A13" s="22" t="s">
        <v>12</v>
      </c>
      <c r="B13" s="23">
        <v>425243</v>
      </c>
      <c r="C13" s="23">
        <f>SUM(B13*0.7)</f>
        <v>297670.09999999998</v>
      </c>
      <c r="D13" s="23">
        <f>SUM(B13*0.3)</f>
        <v>127572.9</v>
      </c>
      <c r="E13" s="23">
        <v>300000</v>
      </c>
      <c r="F13" s="23">
        <f>SUM(E13*0.7)</f>
        <v>210000</v>
      </c>
      <c r="G13" s="23">
        <f>SUM(E13*0.3)</f>
        <v>90000</v>
      </c>
      <c r="H13" s="23"/>
      <c r="I13" s="23">
        <f>SUM(H13*0.7)</f>
        <v>0</v>
      </c>
      <c r="J13" s="23">
        <f>SUM(H13*0.3)</f>
        <v>0</v>
      </c>
      <c r="K13" s="23"/>
      <c r="L13" s="23">
        <f>SUM(K13*0.7)</f>
        <v>0</v>
      </c>
      <c r="M13" s="23">
        <f>SUM(K13*0.3)</f>
        <v>0</v>
      </c>
      <c r="N13" s="23">
        <f t="shared" ref="N13:N16" si="0">SUM(B13+E13+H13+K13)</f>
        <v>725243</v>
      </c>
    </row>
    <row r="14" spans="1:16" s="6" customFormat="1" x14ac:dyDescent="0.25">
      <c r="A14" s="48" t="s">
        <v>23</v>
      </c>
      <c r="B14" s="23">
        <v>0</v>
      </c>
      <c r="C14" s="23">
        <v>0</v>
      </c>
      <c r="D14" s="23">
        <f>SUM(B14*0.3)</f>
        <v>0</v>
      </c>
      <c r="E14" s="23">
        <v>90000</v>
      </c>
      <c r="F14" s="23">
        <f>SUM(E14*0.7)</f>
        <v>62999.999999999993</v>
      </c>
      <c r="G14" s="23">
        <f>SUM(E14*0.3)</f>
        <v>27000</v>
      </c>
      <c r="H14" s="23">
        <v>4210000</v>
      </c>
      <c r="I14" s="23">
        <f>SUM(H14*0.7)</f>
        <v>2947000</v>
      </c>
      <c r="J14" s="23">
        <v>2947000</v>
      </c>
      <c r="K14" s="23">
        <v>800000</v>
      </c>
      <c r="L14" s="23">
        <f>SUM(K14*0.7)</f>
        <v>560000</v>
      </c>
      <c r="M14" s="23">
        <f>SUM(K14*0.3)</f>
        <v>240000</v>
      </c>
      <c r="N14" s="23">
        <f t="shared" si="0"/>
        <v>5100000</v>
      </c>
    </row>
    <row r="15" spans="1:16" x14ac:dyDescent="0.25">
      <c r="A15" s="22" t="s">
        <v>13</v>
      </c>
      <c r="B15" s="23">
        <f>(B13+B14)*0.03</f>
        <v>12757.289999999999</v>
      </c>
      <c r="C15" s="23">
        <f>(C13+C14)*0.03</f>
        <v>8930.1029999999992</v>
      </c>
      <c r="D15" s="23">
        <f>(D13+D14)*0.03</f>
        <v>3827.1869999999999</v>
      </c>
      <c r="E15" s="23">
        <f>(E13+E14)*0.03</f>
        <v>11700</v>
      </c>
      <c r="F15" s="23">
        <f>(F13+F14)*0.03</f>
        <v>8190</v>
      </c>
      <c r="G15" s="23">
        <f>(G13+G14)*0.03</f>
        <v>3510</v>
      </c>
      <c r="H15" s="23">
        <f>(H13+H14)*0.03</f>
        <v>126300</v>
      </c>
      <c r="I15" s="23">
        <f>(I13+I14)*0.03</f>
        <v>88410</v>
      </c>
      <c r="J15" s="23">
        <f>(J13+J14)*0.03</f>
        <v>88410</v>
      </c>
      <c r="K15" s="23">
        <f>(K13+K14)*0.03</f>
        <v>24000</v>
      </c>
      <c r="L15" s="23">
        <f>(L13+L14)*0.03</f>
        <v>16800</v>
      </c>
      <c r="M15" s="23">
        <f>(M13+M14)*0.03</f>
        <v>7200</v>
      </c>
      <c r="N15" s="23">
        <f t="shared" si="0"/>
        <v>174757.29</v>
      </c>
    </row>
    <row r="16" spans="1:16" ht="11.5" customHeight="1" x14ac:dyDescent="0.25">
      <c r="A16" s="24" t="s">
        <v>11</v>
      </c>
      <c r="B16" s="23">
        <f>SUM(B13:B15)</f>
        <v>438000.29</v>
      </c>
      <c r="C16" s="23">
        <f>SUM(C13:C15)</f>
        <v>306600.20299999998</v>
      </c>
      <c r="D16" s="23">
        <f>SUM(D13:D15)</f>
        <v>131400.087</v>
      </c>
      <c r="E16" s="23">
        <f>SUM(E13:E15)</f>
        <v>401700</v>
      </c>
      <c r="F16" s="23">
        <f>SUM(F13:F15)</f>
        <v>281190</v>
      </c>
      <c r="G16" s="23">
        <f>SUM(G13:G15)</f>
        <v>120510</v>
      </c>
      <c r="H16" s="23">
        <f>SUM(H13:H15)</f>
        <v>4336300</v>
      </c>
      <c r="I16" s="23">
        <f>SUM(I13:I15)</f>
        <v>3035410</v>
      </c>
      <c r="J16" s="23">
        <f>SUM(J13:J15)</f>
        <v>3035410</v>
      </c>
      <c r="K16" s="23">
        <f>SUM(K13:K15)</f>
        <v>824000</v>
      </c>
      <c r="L16" s="23">
        <f>SUM(L13:L15)</f>
        <v>576800</v>
      </c>
      <c r="M16" s="23">
        <f>SUM(M13:M15)</f>
        <v>247200</v>
      </c>
      <c r="N16" s="23">
        <f t="shared" si="0"/>
        <v>6000000.29</v>
      </c>
    </row>
    <row r="17" spans="1:18" x14ac:dyDescent="0.25">
      <c r="A17" s="25" t="s">
        <v>14</v>
      </c>
      <c r="B17" s="23">
        <f>N16</f>
        <v>6000000.29</v>
      </c>
      <c r="C17" s="26"/>
      <c r="D17" s="26"/>
      <c r="E17" s="26"/>
      <c r="F17" s="26"/>
      <c r="G17" s="26"/>
      <c r="H17" s="26"/>
      <c r="I17" s="26"/>
      <c r="J17" s="26"/>
      <c r="K17" s="27"/>
      <c r="L17" s="28"/>
      <c r="M17" s="29"/>
      <c r="N17" s="29"/>
      <c r="O17" s="9"/>
      <c r="P17" s="10"/>
      <c r="R17" s="30"/>
    </row>
    <row r="18" spans="1:18" x14ac:dyDescent="0.25">
      <c r="A18" s="31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8"/>
      <c r="M18" s="29"/>
      <c r="N18" s="29"/>
      <c r="O18" s="9"/>
      <c r="P18" s="10"/>
    </row>
    <row r="19" spans="1:18" x14ac:dyDescent="0.25">
      <c r="A19" s="32"/>
      <c r="B19" s="33"/>
      <c r="C19" s="33"/>
      <c r="D19" s="33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9"/>
      <c r="P19" s="10"/>
    </row>
    <row r="20" spans="1:18" x14ac:dyDescent="0.25">
      <c r="A20" s="33" t="s">
        <v>15</v>
      </c>
      <c r="B20" s="26"/>
      <c r="C20" s="33"/>
      <c r="D20" s="33"/>
      <c r="E20" s="33"/>
      <c r="F20" s="33"/>
      <c r="G20" s="33"/>
      <c r="H20" s="33"/>
      <c r="I20" s="33"/>
      <c r="J20" s="33"/>
      <c r="K20" s="33"/>
      <c r="L20" s="10"/>
      <c r="M20" s="9"/>
      <c r="N20" s="9"/>
      <c r="O20" s="9"/>
      <c r="P20" s="10"/>
    </row>
    <row r="21" spans="1:18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10"/>
      <c r="M21" s="9"/>
      <c r="N21" s="9"/>
      <c r="O21" s="9"/>
      <c r="P21" s="10"/>
    </row>
    <row r="22" spans="1:18" s="6" customFormat="1" x14ac:dyDescent="0.25">
      <c r="A22" s="34" t="s">
        <v>6</v>
      </c>
      <c r="B22" s="53">
        <v>2026</v>
      </c>
      <c r="C22" s="53"/>
      <c r="D22" s="54">
        <v>2027</v>
      </c>
      <c r="E22" s="55"/>
      <c r="F22" s="54">
        <v>2028</v>
      </c>
      <c r="G22" s="55"/>
      <c r="H22" s="54">
        <v>2029</v>
      </c>
      <c r="I22" s="55"/>
      <c r="J22" s="54" t="s">
        <v>11</v>
      </c>
      <c r="K22" s="54"/>
      <c r="L22" s="9"/>
      <c r="M22" s="9"/>
      <c r="N22" s="10"/>
    </row>
    <row r="23" spans="1:18" x14ac:dyDescent="0.25">
      <c r="A23" s="35"/>
      <c r="B23" s="18" t="s">
        <v>16</v>
      </c>
      <c r="C23" s="18" t="s">
        <v>17</v>
      </c>
      <c r="D23" s="18" t="s">
        <v>16</v>
      </c>
      <c r="E23" s="36" t="s">
        <v>17</v>
      </c>
      <c r="F23" s="18" t="s">
        <v>16</v>
      </c>
      <c r="G23" s="36" t="s">
        <v>17</v>
      </c>
      <c r="H23" s="18" t="s">
        <v>16</v>
      </c>
      <c r="I23" s="36" t="s">
        <v>17</v>
      </c>
      <c r="J23" s="18" t="s">
        <v>16</v>
      </c>
      <c r="K23" s="18" t="s">
        <v>17</v>
      </c>
      <c r="L23" s="9"/>
      <c r="M23" s="9"/>
      <c r="N23" s="10"/>
    </row>
    <row r="24" spans="1:18" ht="52.5" x14ac:dyDescent="0.25">
      <c r="A24" s="37" t="s">
        <v>22</v>
      </c>
      <c r="B24" s="23">
        <f>SUM(B13:B15)</f>
        <v>438000.29</v>
      </c>
      <c r="C24" s="38">
        <v>1</v>
      </c>
      <c r="D24" s="23">
        <f>SUM(E13:E15)</f>
        <v>401700</v>
      </c>
      <c r="E24" s="38">
        <v>1</v>
      </c>
      <c r="F24" s="23">
        <f>SUM(H13:H15)</f>
        <v>4336300</v>
      </c>
      <c r="G24" s="38">
        <v>1</v>
      </c>
      <c r="H24" s="23">
        <f>SUM(K13:K15)</f>
        <v>824000</v>
      </c>
      <c r="I24" s="38">
        <v>1</v>
      </c>
      <c r="J24" s="23">
        <f>SUM(B24+D24+F24+H24)</f>
        <v>6000000.29</v>
      </c>
      <c r="K24" s="38">
        <v>1</v>
      </c>
      <c r="L24" s="9"/>
      <c r="M24" s="9"/>
      <c r="N24" s="10"/>
    </row>
    <row r="25" spans="1:18" x14ac:dyDescent="0.25">
      <c r="A25" s="39" t="s">
        <v>18</v>
      </c>
      <c r="B25" s="23">
        <f>SUM(C13:C15)</f>
        <v>306600.20299999998</v>
      </c>
      <c r="C25" s="40">
        <f>SUM(B25/B24)</f>
        <v>0.7</v>
      </c>
      <c r="D25" s="23">
        <f>SUM(F13:F15)</f>
        <v>281190</v>
      </c>
      <c r="E25" s="40">
        <f>SUM(D25/D24)</f>
        <v>0.7</v>
      </c>
      <c r="F25" s="23">
        <f>SUM(I13:I15)</f>
        <v>3035410</v>
      </c>
      <c r="G25" s="40">
        <f>SUM(F25/F24)</f>
        <v>0.7</v>
      </c>
      <c r="H25" s="23">
        <f>SUM(L13:L15)</f>
        <v>576800</v>
      </c>
      <c r="I25" s="40">
        <f>SUM(H25/H24)</f>
        <v>0.7</v>
      </c>
      <c r="J25" s="23">
        <f>SUM(B25+D25+F25+H25)</f>
        <v>4200000.2029999997</v>
      </c>
      <c r="K25" s="40">
        <f>SUM(J25/J24)</f>
        <v>0.7</v>
      </c>
      <c r="L25" s="9"/>
      <c r="M25" s="9"/>
      <c r="N25" s="10"/>
    </row>
    <row r="26" spans="1:18" x14ac:dyDescent="0.25">
      <c r="A26" s="39" t="s">
        <v>19</v>
      </c>
      <c r="B26" s="23">
        <f>SUM(D13:D15)</f>
        <v>131400.087</v>
      </c>
      <c r="C26" s="40">
        <f>SUM(B26/B24)</f>
        <v>0.3</v>
      </c>
      <c r="D26" s="23">
        <f>SUM(G13:G15)</f>
        <v>120510</v>
      </c>
      <c r="E26" s="40">
        <f>SUM(D26/D24)</f>
        <v>0.3</v>
      </c>
      <c r="F26" s="23">
        <f>SUM(J13:J15)</f>
        <v>3035410</v>
      </c>
      <c r="G26" s="40">
        <f>SUM(F26/F24)</f>
        <v>0.7</v>
      </c>
      <c r="H26" s="23">
        <f>SUM(M13:M15)</f>
        <v>247200</v>
      </c>
      <c r="I26" s="40">
        <f>SUM(H26/H24)</f>
        <v>0.3</v>
      </c>
      <c r="J26" s="23">
        <f>SUM(B26+D26+F26+H26)</f>
        <v>3534520.0869999998</v>
      </c>
      <c r="K26" s="40">
        <f>SUM(J26/J24)</f>
        <v>0.58908665269414506</v>
      </c>
      <c r="L26" s="9"/>
      <c r="M26" s="9"/>
      <c r="N26" s="10"/>
    </row>
    <row r="27" spans="1:18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0"/>
      <c r="M27" s="9"/>
      <c r="N27" s="9"/>
      <c r="O27" s="9"/>
      <c r="P27" s="10"/>
    </row>
    <row r="28" spans="1:18" s="6" customFormat="1" x14ac:dyDescent="0.25">
      <c r="A28" s="51"/>
      <c r="B28" s="51"/>
      <c r="C28" s="51"/>
      <c r="D28" s="41"/>
      <c r="E28" s="42"/>
      <c r="F28" s="42"/>
      <c r="G28" s="42"/>
      <c r="H28" s="41"/>
      <c r="I28" s="42"/>
      <c r="J28" s="42"/>
      <c r="K28" s="42"/>
      <c r="L28" s="9"/>
      <c r="M28" s="9"/>
      <c r="N28" s="9"/>
      <c r="O28" s="9"/>
      <c r="P28" s="10"/>
    </row>
    <row r="29" spans="1:18" x14ac:dyDescent="0.25">
      <c r="A29" s="42"/>
      <c r="B29" s="42"/>
      <c r="C29" s="42"/>
      <c r="D29" s="41"/>
      <c r="E29" s="42"/>
      <c r="F29" s="42"/>
      <c r="G29" s="42"/>
      <c r="H29" s="41"/>
      <c r="I29" s="42"/>
      <c r="J29" s="42"/>
      <c r="K29" s="42"/>
      <c r="L29" s="9"/>
      <c r="M29" s="9"/>
      <c r="N29" s="9"/>
      <c r="O29" s="9"/>
      <c r="P29" s="10"/>
    </row>
    <row r="30" spans="1:18" x14ac:dyDescent="0.25">
      <c r="A30" s="43"/>
      <c r="B30" s="44"/>
      <c r="C30" s="45"/>
      <c r="D30" s="44"/>
      <c r="E30" s="45"/>
      <c r="F30" s="44"/>
      <c r="G30" s="45"/>
      <c r="H30" s="44"/>
      <c r="I30" s="45"/>
      <c r="L30" s="10"/>
      <c r="M30" s="9"/>
      <c r="N30" s="9"/>
      <c r="O30" s="9"/>
      <c r="P30" s="10"/>
    </row>
    <row r="31" spans="1:18" x14ac:dyDescent="0.25">
      <c r="L31" s="10"/>
      <c r="M31" s="9"/>
      <c r="N31" s="9"/>
      <c r="O31" s="9"/>
      <c r="P31" s="10"/>
    </row>
    <row r="32" spans="1:18" x14ac:dyDescent="0.25">
      <c r="A32" s="52"/>
      <c r="B32" s="52"/>
      <c r="C32" s="52"/>
      <c r="D32" s="10"/>
      <c r="E32" s="9"/>
      <c r="F32" s="9"/>
      <c r="G32" s="9"/>
      <c r="H32" s="10"/>
      <c r="I32" s="9"/>
      <c r="J32" s="9"/>
      <c r="K32" s="9"/>
      <c r="L32" s="10"/>
      <c r="M32" s="9"/>
      <c r="N32" s="9"/>
      <c r="O32" s="9"/>
      <c r="P32" s="10"/>
    </row>
    <row r="33" spans="1:16" x14ac:dyDescent="0.25">
      <c r="A33" s="9"/>
      <c r="B33" s="9"/>
      <c r="C33" s="9"/>
      <c r="D33" s="10"/>
      <c r="E33" s="9"/>
      <c r="F33" s="9"/>
      <c r="G33" s="9"/>
      <c r="H33" s="10"/>
      <c r="I33" s="9"/>
      <c r="J33" s="9"/>
      <c r="K33" s="9"/>
      <c r="L33" s="10"/>
      <c r="M33" s="9"/>
      <c r="N33" s="9"/>
      <c r="O33" s="9"/>
      <c r="P33" s="10"/>
    </row>
    <row r="34" spans="1:16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/>
    </row>
    <row r="36" spans="1:16" x14ac:dyDescent="0.25">
      <c r="A36" s="9"/>
      <c r="B36" s="9"/>
      <c r="C36" s="9"/>
      <c r="D36" s="10"/>
      <c r="E36" s="9"/>
      <c r="F36" s="9"/>
      <c r="G36" s="9"/>
      <c r="H36" s="10"/>
      <c r="I36" s="9"/>
      <c r="J36" s="9"/>
      <c r="K36" s="9"/>
      <c r="L36" s="10"/>
      <c r="M36" s="9"/>
      <c r="N36" s="9"/>
      <c r="O36" s="9"/>
      <c r="P36" s="10"/>
    </row>
    <row r="37" spans="1:16" x14ac:dyDescent="0.25">
      <c r="A37" s="9"/>
      <c r="B37" s="9"/>
      <c r="C37" s="9"/>
      <c r="D37" s="10"/>
      <c r="E37" s="9"/>
      <c r="F37" s="9"/>
      <c r="G37" s="9"/>
      <c r="H37" s="10"/>
      <c r="I37" s="9"/>
      <c r="J37" s="9"/>
      <c r="K37" s="9"/>
      <c r="L37" s="10"/>
      <c r="M37" s="9"/>
      <c r="N37" s="9"/>
      <c r="O37" s="9"/>
      <c r="P37" s="10"/>
    </row>
    <row r="38" spans="1:16" x14ac:dyDescent="0.25">
      <c r="A38" s="9"/>
      <c r="B38" s="9"/>
      <c r="C38" s="9"/>
      <c r="D38" s="10"/>
      <c r="E38" s="9"/>
      <c r="F38" s="9"/>
      <c r="G38" s="9"/>
      <c r="H38" s="10"/>
      <c r="I38" s="9"/>
      <c r="J38" s="9"/>
      <c r="K38" s="9"/>
      <c r="L38" s="10"/>
      <c r="M38" s="9"/>
      <c r="N38" s="9"/>
      <c r="O38" s="9"/>
      <c r="P38" s="10"/>
    </row>
    <row r="44" spans="1:16" x14ac:dyDescent="0.25">
      <c r="A44" s="52"/>
      <c r="B44" s="52"/>
      <c r="C44" s="52"/>
      <c r="D44" s="52"/>
    </row>
    <row r="45" spans="1:16" x14ac:dyDescent="0.25">
      <c r="A45" s="6"/>
      <c r="B45" s="6"/>
      <c r="C45" s="6"/>
      <c r="D45" s="6"/>
    </row>
    <row r="46" spans="1:16" x14ac:dyDescent="0.25">
      <c r="A46" s="46"/>
      <c r="B46" s="47"/>
      <c r="C46" s="46"/>
      <c r="D46" s="45"/>
    </row>
    <row r="47" spans="1:16" x14ac:dyDescent="0.25">
      <c r="A47" s="46"/>
      <c r="B47" s="47"/>
      <c r="C47" s="46"/>
      <c r="D47" s="45"/>
    </row>
    <row r="48" spans="1:16" x14ac:dyDescent="0.25">
      <c r="A48" s="46"/>
      <c r="B48" s="47"/>
      <c r="C48" s="46"/>
      <c r="D48" s="45"/>
    </row>
  </sheetData>
  <mergeCells count="15">
    <mergeCell ref="G3:K3"/>
    <mergeCell ref="B11:D11"/>
    <mergeCell ref="E11:G11"/>
    <mergeCell ref="H11:J11"/>
    <mergeCell ref="K11:M11"/>
    <mergeCell ref="N11:N12"/>
    <mergeCell ref="A28:C28"/>
    <mergeCell ref="A32:C32"/>
    <mergeCell ref="A44:B44"/>
    <mergeCell ref="C44:D44"/>
    <mergeCell ref="B22:C22"/>
    <mergeCell ref="D22:E22"/>
    <mergeCell ref="F22:G22"/>
    <mergeCell ref="H22:I22"/>
    <mergeCell ref="J22:K22"/>
  </mergeCells>
  <pageMargins left="0.7" right="0.7" top="0.75" bottom="0.75" header="0.3" footer="0.3"/>
  <ignoredErrors>
    <ignoredError sqref="D25:D26 F25:F26 H25:H26 J25:J2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15CDE8FB66EF40867C45BAF770596F" ma:contentTypeVersion="18" ma:contentTypeDescription="Loo uus dokument" ma:contentTypeScope="" ma:versionID="cb35e908fbb66a3d1c3c37dc77b40db0">
  <xsd:schema xmlns:xsd="http://www.w3.org/2001/XMLSchema" xmlns:xs="http://www.w3.org/2001/XMLSchema" xmlns:p="http://schemas.microsoft.com/office/2006/metadata/properties" xmlns:ns2="8def5462-f47b-4fcd-8951-4ac50b4cf768" xmlns:ns3="cd6f3947-23ce-4ace-9019-3ffacd2dc736" targetNamespace="http://schemas.microsoft.com/office/2006/metadata/properties" ma:root="true" ma:fieldsID="0e0d2be706bcf7535ccc987fa2787359" ns2:_="" ns3:_="">
    <xsd:import namespace="8def5462-f47b-4fcd-8951-4ac50b4cf768"/>
    <xsd:import namespace="cd6f3947-23ce-4ace-9019-3ffacd2dc7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f5462-f47b-4fcd-8951-4ac50b4cf7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68542a1-db6f-4a9f-a079-60b8abbfc3ff}" ma:internalName="TaxCatchAll" ma:showField="CatchAllData" ma:web="8def5462-f47b-4fcd-8951-4ac50b4cf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f3947-23ce-4ace-9019-3ffacd2dc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1985cb29-039a-4c31-91df-86f9e986c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6f3947-23ce-4ace-9019-3ffacd2dc736">
      <Terms xmlns="http://schemas.microsoft.com/office/infopath/2007/PartnerControls"/>
    </lcf76f155ced4ddcb4097134ff3c332f>
    <TaxCatchAll xmlns="8def5462-f47b-4fcd-8951-4ac50b4cf768" xsi:nil="true"/>
  </documentManagement>
</p:properties>
</file>

<file path=customXml/itemProps1.xml><?xml version="1.0" encoding="utf-8"?>
<ds:datastoreItem xmlns:ds="http://schemas.openxmlformats.org/officeDocument/2006/customXml" ds:itemID="{922C2B4A-AAAB-4243-BCA1-CAC87EF45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F0FEA-EE90-475E-8A69-0A79D3FB2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f5462-f47b-4fcd-8951-4ac50b4cf768"/>
    <ds:schemaRef ds:uri="cd6f3947-23ce-4ace-9019-3ffacd2dc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1697EE-B07E-4F42-9072-62ED45B86243}">
  <ds:schemaRefs>
    <ds:schemaRef ds:uri="http://schemas.microsoft.com/office/2006/metadata/properties"/>
    <ds:schemaRef ds:uri="http://schemas.microsoft.com/office/infopath/2007/PartnerControls"/>
    <ds:schemaRef ds:uri="cd6f3947-23ce-4ace-9019-3ffacd2dc736"/>
    <ds:schemaRef ds:uri="8def5462-f47b-4fcd-8951-4ac50b4cf7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vers3</vt:lpstr>
      <vt:lpstr>vers3!_Hlk182325522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Lemsalu</dc:creator>
  <cp:lastModifiedBy>Tiia Taevere - SOM</cp:lastModifiedBy>
  <dcterms:created xsi:type="dcterms:W3CDTF">2026-03-27T10:50:59Z</dcterms:created>
  <dcterms:modified xsi:type="dcterms:W3CDTF">2026-04-24T11:36:12Z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0x0101009815CDE8FB66EF40867C45BAF770596F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2026-04-14T05:57:53Z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c4f19acf-2ce1-4e4a-b13f-ce0e4a4d2ae5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